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ITS\Monthly_Reports\"/>
    </mc:Choice>
  </mc:AlternateContent>
  <bookViews>
    <workbookView xWindow="0" yWindow="0" windowWidth="24735" windowHeight="10740" activeTab="1"/>
  </bookViews>
  <sheets>
    <sheet name="Numbers" sheetId="2" r:id="rId1"/>
    <sheet name="Tickets Opened" sheetId="3" r:id="rId2"/>
    <sheet name="Tickets Closed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C3" i="2"/>
  <c r="D4" i="2"/>
  <c r="B6" i="2"/>
  <c r="B5" i="2"/>
  <c r="B4" i="2"/>
  <c r="P20" i="4"/>
  <c r="P19" i="4"/>
  <c r="P16" i="4"/>
  <c r="P14" i="4"/>
  <c r="P11" i="4"/>
  <c r="P10" i="4"/>
  <c r="P7" i="4"/>
  <c r="P6" i="4"/>
  <c r="O20" i="4"/>
  <c r="C6" i="2" s="1"/>
  <c r="O19" i="4"/>
  <c r="O18" i="4"/>
  <c r="P18" i="4" s="1"/>
  <c r="O17" i="4"/>
  <c r="P17" i="4" s="1"/>
  <c r="O16" i="4"/>
  <c r="C5" i="2" s="1"/>
  <c r="O14" i="4"/>
  <c r="O13" i="4"/>
  <c r="P13" i="4" s="1"/>
  <c r="O12" i="4"/>
  <c r="C8" i="2" s="1"/>
  <c r="O11" i="4"/>
  <c r="O10" i="4"/>
  <c r="O9" i="4"/>
  <c r="P9" i="4" s="1"/>
  <c r="O8" i="4"/>
  <c r="P8" i="4" s="1"/>
  <c r="O7" i="4"/>
  <c r="O6" i="4"/>
  <c r="Q20" i="4"/>
  <c r="R20" i="4" s="1"/>
  <c r="H6" i="2" s="1"/>
  <c r="Q19" i="4"/>
  <c r="R19" i="4" s="1"/>
  <c r="Q18" i="4"/>
  <c r="R18" i="4" s="1"/>
  <c r="Q17" i="4"/>
  <c r="R17" i="4" s="1"/>
  <c r="Q16" i="4"/>
  <c r="R16" i="4" s="1"/>
  <c r="H5" i="2" s="1"/>
  <c r="Q14" i="4"/>
  <c r="R14" i="4" s="1"/>
  <c r="Q13" i="4"/>
  <c r="R13" i="4" s="1"/>
  <c r="H4" i="2" s="1"/>
  <c r="Q12" i="4"/>
  <c r="R12" i="4" s="1"/>
  <c r="H8" i="2" s="1"/>
  <c r="Q11" i="4"/>
  <c r="R11" i="4" s="1"/>
  <c r="Q10" i="4"/>
  <c r="R10" i="4" s="1"/>
  <c r="Q9" i="4"/>
  <c r="R9" i="4" s="1"/>
  <c r="Q8" i="4"/>
  <c r="R8" i="4" s="1"/>
  <c r="Q7" i="4"/>
  <c r="R7" i="4" s="1"/>
  <c r="Q6" i="4"/>
  <c r="R6" i="4" s="1"/>
  <c r="Q5" i="4"/>
  <c r="R5" i="4" s="1"/>
  <c r="O5" i="4"/>
  <c r="P5" i="4" s="1"/>
  <c r="Q4" i="4"/>
  <c r="R4" i="4" s="1"/>
  <c r="H3" i="2" s="1"/>
  <c r="O4" i="4"/>
  <c r="P4" i="4" s="1"/>
  <c r="R20" i="3"/>
  <c r="G6" i="2" s="1"/>
  <c r="R16" i="3"/>
  <c r="G5" i="2" s="1"/>
  <c r="R11" i="3"/>
  <c r="R7" i="3"/>
  <c r="Q20" i="3"/>
  <c r="D6" i="2" s="1"/>
  <c r="Q19" i="3"/>
  <c r="R19" i="3" s="1"/>
  <c r="Q18" i="3"/>
  <c r="R18" i="3" s="1"/>
  <c r="Q17" i="3"/>
  <c r="R17" i="3" s="1"/>
  <c r="Q16" i="3"/>
  <c r="D5" i="2" s="1"/>
  <c r="Q14" i="3"/>
  <c r="R14" i="3" s="1"/>
  <c r="Q13" i="3"/>
  <c r="R13" i="3" s="1"/>
  <c r="G4" i="2" s="1"/>
  <c r="Q12" i="3"/>
  <c r="D8" i="2" s="1"/>
  <c r="Q11" i="3"/>
  <c r="Q10" i="3"/>
  <c r="R10" i="3" s="1"/>
  <c r="Q9" i="3"/>
  <c r="R9" i="3" s="1"/>
  <c r="Q8" i="3"/>
  <c r="R8" i="3" s="1"/>
  <c r="Q7" i="3"/>
  <c r="Q6" i="3"/>
  <c r="R6" i="3" s="1"/>
  <c r="Q5" i="3"/>
  <c r="R5" i="3" s="1"/>
  <c r="Q4" i="3"/>
  <c r="R4" i="3" s="1"/>
  <c r="G3" i="2" s="1"/>
  <c r="P14" i="3"/>
  <c r="P9" i="3"/>
  <c r="O20" i="3"/>
  <c r="P20" i="3" s="1"/>
  <c r="O19" i="3"/>
  <c r="P19" i="3" s="1"/>
  <c r="O18" i="3"/>
  <c r="P18" i="3" s="1"/>
  <c r="O17" i="3"/>
  <c r="P17" i="3" s="1"/>
  <c r="O16" i="3"/>
  <c r="P16" i="3" s="1"/>
  <c r="O14" i="3"/>
  <c r="O13" i="3"/>
  <c r="P13" i="3" s="1"/>
  <c r="O12" i="3"/>
  <c r="B8" i="2" s="1"/>
  <c r="O11" i="3"/>
  <c r="P11" i="3" s="1"/>
  <c r="O10" i="3"/>
  <c r="P10" i="3" s="1"/>
  <c r="O9" i="3"/>
  <c r="O8" i="3"/>
  <c r="P8" i="3" s="1"/>
  <c r="O7" i="3"/>
  <c r="P7" i="3" s="1"/>
  <c r="O6" i="3"/>
  <c r="P6" i="3" s="1"/>
  <c r="O5" i="3"/>
  <c r="P5" i="3" s="1"/>
  <c r="O4" i="3"/>
  <c r="B3" i="2" s="1"/>
  <c r="B7" i="2" l="1"/>
  <c r="P4" i="3"/>
  <c r="P12" i="3"/>
  <c r="R12" i="3"/>
  <c r="G8" i="2" s="1"/>
  <c r="D3" i="2"/>
  <c r="D7" i="2" s="1"/>
  <c r="I3" i="2" s="1"/>
  <c r="H7" i="2"/>
  <c r="E3" i="2"/>
  <c r="P12" i="4"/>
  <c r="C4" i="2"/>
  <c r="C7" i="2" s="1"/>
  <c r="E8" i="2"/>
  <c r="F8" i="2" s="1"/>
  <c r="E5" i="2"/>
  <c r="E6" i="2"/>
  <c r="F6" i="2" s="1"/>
  <c r="G7" i="2"/>
  <c r="F4" i="2"/>
  <c r="F3" i="2" l="1"/>
  <c r="E7" i="2"/>
  <c r="J3" i="2" s="1"/>
  <c r="I5" i="2"/>
  <c r="F5" i="2"/>
  <c r="F7" i="2" s="1"/>
  <c r="I4" i="2"/>
  <c r="I6" i="2"/>
  <c r="J6" i="2" l="1"/>
  <c r="J4" i="2"/>
  <c r="J5" i="2"/>
</calcChain>
</file>

<file path=xl/sharedStrings.xml><?xml version="1.0" encoding="utf-8"?>
<sst xmlns="http://schemas.openxmlformats.org/spreadsheetml/2006/main" count="63" uniqueCount="37">
  <si>
    <t>Tickets Opened</t>
  </si>
  <si>
    <t>Categories</t>
  </si>
  <si>
    <t>ITS Helpdesk</t>
  </si>
  <si>
    <t>Hardware</t>
  </si>
  <si>
    <t>Monitor</t>
  </si>
  <si>
    <t>Computer</t>
  </si>
  <si>
    <t>Printer</t>
  </si>
  <si>
    <t>Phone</t>
  </si>
  <si>
    <t>Software</t>
  </si>
  <si>
    <t>Networking</t>
  </si>
  <si>
    <t>Password Resets</t>
  </si>
  <si>
    <t>Enterprise</t>
  </si>
  <si>
    <t>Banner</t>
  </si>
  <si>
    <t>IMC</t>
  </si>
  <si>
    <t>Projector</t>
  </si>
  <si>
    <t>Sound</t>
  </si>
  <si>
    <t>Extron</t>
  </si>
  <si>
    <t>Training</t>
  </si>
  <si>
    <t>6 Month Totals</t>
  </si>
  <si>
    <t>YTD Totals</t>
  </si>
  <si>
    <t>Tickets Closed</t>
  </si>
  <si>
    <t>6M Avg</t>
  </si>
  <si>
    <t>Year Average</t>
  </si>
  <si>
    <t xml:space="preserve">Year Average </t>
  </si>
  <si>
    <t>Totals</t>
  </si>
  <si>
    <t>6M Opened</t>
  </si>
  <si>
    <t>6M Closed</t>
  </si>
  <si>
    <t>YTD Closed Tickets</t>
  </si>
  <si>
    <t>YTD Opened Tickets</t>
  </si>
  <si>
    <t>Difference</t>
  </si>
  <si>
    <t>YTD Avg Opened</t>
  </si>
  <si>
    <t>% Opened</t>
  </si>
  <si>
    <t>% Closed</t>
  </si>
  <si>
    <t>Time Spent on Tickets</t>
  </si>
  <si>
    <t>112 (mins)</t>
  </si>
  <si>
    <t>YTD Avg Closed</t>
  </si>
  <si>
    <t>Numbers for past 6 Months and Yearly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</si>
</sst>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2" xfId="0" applyFont="1" applyFill="1" applyBorder="1"/>
    <xf numFmtId="16" fontId="2" fillId="2" borderId="2" xfId="0" applyNumberFormat="1" applyFont="1" applyFill="1" applyBorder="1"/>
    <xf numFmtId="16" fontId="2" fillId="2" borderId="0" xfId="0" applyNumberFormat="1" applyFont="1" applyFill="1"/>
    <xf numFmtId="0" fontId="2" fillId="2" borderId="0" xfId="0" applyFont="1" applyFill="1"/>
    <xf numFmtId="0" fontId="2" fillId="2" borderId="1" xfId="0" applyFont="1" applyFill="1" applyBorder="1"/>
    <xf numFmtId="17" fontId="2" fillId="2" borderId="1" xfId="0" applyNumberFormat="1" applyFont="1" applyFill="1" applyBorder="1"/>
    <xf numFmtId="0" fontId="0" fillId="2" borderId="1" xfId="0" applyFill="1" applyBorder="1"/>
    <xf numFmtId="0" fontId="0" fillId="3" borderId="1" xfId="0" applyFill="1" applyBorder="1"/>
    <xf numFmtId="1" fontId="2" fillId="3" borderId="1" xfId="0" applyNumberFormat="1" applyFont="1" applyFill="1" applyBorder="1"/>
    <xf numFmtId="0" fontId="2" fillId="3" borderId="1" xfId="0" applyFont="1" applyFill="1" applyBorder="1"/>
    <xf numFmtId="9" fontId="2" fillId="3" borderId="1" xfId="1" applyFont="1" applyFill="1" applyBorder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6 Month Opened Tickets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Numbers!$B$2</c:f>
              <c:strCache>
                <c:ptCount val="1"/>
                <c:pt idx="0">
                  <c:v>6M Opened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83F-49EA-B6BC-9543620F0E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83F-49EA-B6BC-9543620F0E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83F-49EA-B6BC-9543620F0E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83F-49EA-B6BC-9543620F0E92}"/>
              </c:ext>
            </c:extLst>
          </c:dPt>
          <c:dLbls>
            <c:delete val="1"/>
          </c:dLbls>
          <c:cat>
            <c:strRef>
              <c:f>Numbers!$A$3:$A$6</c:f>
              <c:strCache>
                <c:ptCount val="4"/>
                <c:pt idx="0">
                  <c:v>ITS Helpdesk</c:v>
                </c:pt>
                <c:pt idx="1">
                  <c:v>Enterprise</c:v>
                </c:pt>
                <c:pt idx="2">
                  <c:v>IMC</c:v>
                </c:pt>
                <c:pt idx="3">
                  <c:v>Training</c:v>
                </c:pt>
              </c:strCache>
            </c:strRef>
          </c:cat>
          <c:val>
            <c:numRef>
              <c:f>Numbers!$B$3:$B$6</c:f>
              <c:numCache>
                <c:formatCode>General</c:formatCode>
                <c:ptCount val="4"/>
                <c:pt idx="0">
                  <c:v>2209</c:v>
                </c:pt>
                <c:pt idx="1">
                  <c:v>27</c:v>
                </c:pt>
                <c:pt idx="2">
                  <c:v>103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1-4ABC-AD77-41906B241CF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6 Month Closed Tickets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tx>
            <c:strRef>
              <c:f>Numbers!$C$2</c:f>
              <c:strCache>
                <c:ptCount val="1"/>
                <c:pt idx="0">
                  <c:v>6M Closed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AD0-4EDA-A6B1-DF89F317AA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AD0-4EDA-A6B1-DF89F317AA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AD0-4EDA-A6B1-DF89F317AA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AD0-4EDA-A6B1-DF89F317AA62}"/>
              </c:ext>
            </c:extLst>
          </c:dPt>
          <c:dLbls>
            <c:delete val="1"/>
          </c:dLbls>
          <c:val>
            <c:numRef>
              <c:f>Numbers!$C$3:$C$6</c:f>
              <c:numCache>
                <c:formatCode>0</c:formatCode>
                <c:ptCount val="4"/>
                <c:pt idx="0">
                  <c:v>2341</c:v>
                </c:pt>
                <c:pt idx="1">
                  <c:v>65</c:v>
                </c:pt>
                <c:pt idx="2">
                  <c:v>150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629-414C-982B-5F765A72906B}"/>
            </c:ext>
          </c:extLst>
        </c:ser>
        <c:ser>
          <c:idx val="0"/>
          <c:order val="1"/>
          <c:tx>
            <c:strRef>
              <c:f>Numbers!$B$2</c:f>
              <c:strCache>
                <c:ptCount val="1"/>
                <c:pt idx="0">
                  <c:v>6M Opened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629-414C-982B-5F765A7290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629-414C-982B-5F765A7290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629-414C-982B-5F765A7290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629-414C-982B-5F765A72906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Numbers!$A$3:$A$6</c:f>
              <c:strCache>
                <c:ptCount val="4"/>
                <c:pt idx="0">
                  <c:v>ITS Helpdesk</c:v>
                </c:pt>
                <c:pt idx="1">
                  <c:v>Enterprise</c:v>
                </c:pt>
                <c:pt idx="2">
                  <c:v>IMC</c:v>
                </c:pt>
                <c:pt idx="3">
                  <c:v>Training</c:v>
                </c:pt>
              </c:strCache>
            </c:strRef>
          </c:cat>
          <c:val>
            <c:numRef>
              <c:f>Numbers!$B$3:$B$6</c:f>
              <c:numCache>
                <c:formatCode>General</c:formatCode>
                <c:ptCount val="4"/>
                <c:pt idx="0">
                  <c:v>2209</c:v>
                </c:pt>
                <c:pt idx="1">
                  <c:v>27</c:v>
                </c:pt>
                <c:pt idx="2">
                  <c:v>103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629-414C-982B-5F765A72906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</a:t>
            </a:r>
            <a:r>
              <a:rPr lang="en-US" baseline="0"/>
              <a:t> to Date</a:t>
            </a:r>
            <a:r>
              <a:rPr lang="en-US"/>
              <a:t> Opened Tickets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tx>
            <c:strRef>
              <c:f>Numbers!$D$2</c:f>
              <c:strCache>
                <c:ptCount val="1"/>
                <c:pt idx="0">
                  <c:v>YTD Opened Tickets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CEC-4E6D-9B17-3F707D356D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CEC-4E6D-9B17-3F707D356D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ACEC-4E6D-9B17-3F707D356D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CEC-4E6D-9B17-3F707D356DB7}"/>
              </c:ext>
            </c:extLst>
          </c:dPt>
          <c:dLbls>
            <c:delete val="1"/>
          </c:dLbls>
          <c:val>
            <c:numRef>
              <c:f>Numbers!$D$3:$D$6</c:f>
              <c:numCache>
                <c:formatCode>0</c:formatCode>
                <c:ptCount val="4"/>
                <c:pt idx="0">
                  <c:v>3058</c:v>
                </c:pt>
                <c:pt idx="1">
                  <c:v>31</c:v>
                </c:pt>
                <c:pt idx="2">
                  <c:v>132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7F1-4A2B-B118-DA6B5070A67F}"/>
            </c:ext>
          </c:extLst>
        </c:ser>
        <c:ser>
          <c:idx val="0"/>
          <c:order val="1"/>
          <c:tx>
            <c:strRef>
              <c:f>Numbers!$B$2</c:f>
              <c:strCache>
                <c:ptCount val="1"/>
                <c:pt idx="0">
                  <c:v>6M Opened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7F1-4A2B-B118-DA6B5070A67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7F1-4A2B-B118-DA6B5070A67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7F1-4A2B-B118-DA6B5070A67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7F1-4A2B-B118-DA6B5070A67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Numbers!$A$3:$A$6</c:f>
              <c:strCache>
                <c:ptCount val="4"/>
                <c:pt idx="0">
                  <c:v>ITS Helpdesk</c:v>
                </c:pt>
                <c:pt idx="1">
                  <c:v>Enterprise</c:v>
                </c:pt>
                <c:pt idx="2">
                  <c:v>IMC</c:v>
                </c:pt>
                <c:pt idx="3">
                  <c:v>Training</c:v>
                </c:pt>
              </c:strCache>
            </c:strRef>
          </c:cat>
          <c:val>
            <c:numRef>
              <c:f>Numbers!$B$3:$B$6</c:f>
              <c:numCache>
                <c:formatCode>General</c:formatCode>
                <c:ptCount val="4"/>
                <c:pt idx="0">
                  <c:v>2209</c:v>
                </c:pt>
                <c:pt idx="1">
                  <c:v>27</c:v>
                </c:pt>
                <c:pt idx="2">
                  <c:v>103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F1-4A2B-B118-DA6B5070A67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</a:t>
            </a:r>
            <a:r>
              <a:rPr lang="en-US" baseline="0"/>
              <a:t> to Date</a:t>
            </a:r>
            <a:r>
              <a:rPr lang="en-US"/>
              <a:t> Closed Tickets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tx>
            <c:strRef>
              <c:f>Numbers!$E$2</c:f>
              <c:strCache>
                <c:ptCount val="1"/>
                <c:pt idx="0">
                  <c:v>YTD Closed Tickets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DF3-43EA-8D1F-282DFEBEA7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DF3-43EA-8D1F-282DFEBEA7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DF3-43EA-8D1F-282DFEBEA73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DF3-43EA-8D1F-282DFEBEA73D}"/>
              </c:ext>
            </c:extLst>
          </c:dPt>
          <c:dLbls>
            <c:delete val="1"/>
          </c:dLbls>
          <c:val>
            <c:numRef>
              <c:f>Numbers!$E$3:$E$6</c:f>
              <c:numCache>
                <c:formatCode>0</c:formatCode>
                <c:ptCount val="4"/>
                <c:pt idx="0">
                  <c:v>3204</c:v>
                </c:pt>
                <c:pt idx="1">
                  <c:v>134</c:v>
                </c:pt>
                <c:pt idx="2">
                  <c:v>176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7AC-420E-A74D-2807161DB1A0}"/>
            </c:ext>
          </c:extLst>
        </c:ser>
        <c:ser>
          <c:idx val="0"/>
          <c:order val="1"/>
          <c:tx>
            <c:strRef>
              <c:f>Numbers!$B$2</c:f>
              <c:strCache>
                <c:ptCount val="1"/>
                <c:pt idx="0">
                  <c:v>6M Opened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7AC-420E-A74D-2807161DB1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7AC-420E-A74D-2807161DB1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7AC-420E-A74D-2807161DB1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17AC-420E-A74D-2807161DB1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Numbers!$A$3:$A$6</c:f>
              <c:strCache>
                <c:ptCount val="4"/>
                <c:pt idx="0">
                  <c:v>ITS Helpdesk</c:v>
                </c:pt>
                <c:pt idx="1">
                  <c:v>Enterprise</c:v>
                </c:pt>
                <c:pt idx="2">
                  <c:v>IMC</c:v>
                </c:pt>
                <c:pt idx="3">
                  <c:v>Training</c:v>
                </c:pt>
              </c:strCache>
            </c:strRef>
          </c:cat>
          <c:val>
            <c:numRef>
              <c:f>Numbers!$B$3:$B$6</c:f>
              <c:numCache>
                <c:formatCode>General</c:formatCode>
                <c:ptCount val="4"/>
                <c:pt idx="0">
                  <c:v>2209</c:v>
                </c:pt>
                <c:pt idx="1">
                  <c:v>27</c:v>
                </c:pt>
                <c:pt idx="2">
                  <c:v>103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7AC-420E-A74D-2807161DB1A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4762</xdr:rowOff>
    </xdr:from>
    <xdr:to>
      <xdr:col>3</xdr:col>
      <xdr:colOff>1304925</xdr:colOff>
      <xdr:row>21</xdr:row>
      <xdr:rowOff>190500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1314450</xdr:colOff>
      <xdr:row>9</xdr:row>
      <xdr:rowOff>4762</xdr:rowOff>
    </xdr:from>
    <xdr:to>
      <xdr:col>7</xdr:col>
      <xdr:colOff>1104900</xdr:colOff>
      <xdr:row>21</xdr:row>
      <xdr:rowOff>190500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195262</xdr:rowOff>
    </xdr:from>
    <xdr:to>
      <xdr:col>3</xdr:col>
      <xdr:colOff>1304925</xdr:colOff>
      <xdr:row>34</xdr:row>
      <xdr:rowOff>190500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1304925</xdr:colOff>
      <xdr:row>21</xdr:row>
      <xdr:rowOff>195262</xdr:rowOff>
    </xdr:from>
    <xdr:to>
      <xdr:col>7</xdr:col>
      <xdr:colOff>1104900</xdr:colOff>
      <xdr:row>34</xdr:row>
      <xdr:rowOff>190500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workbookViewId="0">
      <selection activeCell="T16" sqref="T16"/>
    </sheetView>
  </sheetViews>
  <sheetFormatPr defaultRowHeight="15.75" x14ac:dyDescent="0.25"/>
  <cols>
    <col min="1" max="1" width="19.875" bestFit="1" customWidth="1"/>
    <col min="2" max="2" width="10.875" bestFit="1" customWidth="1"/>
    <col min="3" max="3" width="10.125" bestFit="1" customWidth="1"/>
    <col min="4" max="4" width="18.875" bestFit="1" customWidth="1"/>
    <col min="5" max="5" width="18.125" bestFit="1" customWidth="1"/>
    <col min="6" max="6" width="9.75" bestFit="1" customWidth="1"/>
    <col min="7" max="7" width="15.875" bestFit="1" customWidth="1"/>
    <col min="8" max="8" width="16" bestFit="1" customWidth="1"/>
    <col min="9" max="9" width="9.875" bestFit="1" customWidth="1"/>
    <col min="10" max="10" width="9.125" customWidth="1"/>
    <col min="11" max="11" width="0.125" customWidth="1"/>
    <col min="12" max="12" width="6.875" hidden="1" customWidth="1"/>
    <col min="13" max="13" width="6.5" hidden="1" customWidth="1"/>
    <col min="14" max="14" width="6.625" hidden="1" customWidth="1"/>
    <col min="15" max="15" width="13.875" hidden="1" customWidth="1"/>
    <col min="16" max="16" width="5.125" hidden="1" customWidth="1"/>
    <col min="17" max="17" width="9.875" hidden="1" customWidth="1"/>
    <col min="18" max="18" width="8" hidden="1" customWidth="1"/>
  </cols>
  <sheetData>
    <row r="1" spans="1:20" x14ac:dyDescent="0.25">
      <c r="A1" s="15" t="s">
        <v>36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20" x14ac:dyDescent="0.25">
      <c r="A2" s="1" t="s">
        <v>1</v>
      </c>
      <c r="B2" s="2" t="s">
        <v>25</v>
      </c>
      <c r="C2" s="2" t="s">
        <v>26</v>
      </c>
      <c r="D2" s="2" t="s">
        <v>28</v>
      </c>
      <c r="E2" s="2" t="s">
        <v>27</v>
      </c>
      <c r="F2" s="2" t="s">
        <v>29</v>
      </c>
      <c r="G2" s="2" t="s">
        <v>30</v>
      </c>
      <c r="H2" s="2" t="s">
        <v>35</v>
      </c>
      <c r="I2" s="2" t="s">
        <v>31</v>
      </c>
      <c r="J2" s="2" t="s">
        <v>32</v>
      </c>
      <c r="K2" s="3"/>
      <c r="L2" s="3"/>
      <c r="M2" s="3"/>
      <c r="N2" s="3"/>
      <c r="O2" s="4"/>
      <c r="P2" s="4"/>
      <c r="Q2" s="4"/>
      <c r="R2" s="4"/>
    </row>
    <row r="3" spans="1:20" x14ac:dyDescent="0.25">
      <c r="A3" s="5" t="s">
        <v>2</v>
      </c>
      <c r="B3" s="10">
        <f>'Tickets Opened'!O4</f>
        <v>2209</v>
      </c>
      <c r="C3" s="9">
        <f>'Tickets Closed'!O4</f>
        <v>2341</v>
      </c>
      <c r="D3" s="9">
        <f>'Tickets Opened'!Q4</f>
        <v>3058</v>
      </c>
      <c r="E3" s="9">
        <f>'Tickets Closed'!Q4</f>
        <v>3204</v>
      </c>
      <c r="F3" s="9">
        <f>D3-E3</f>
        <v>-146</v>
      </c>
      <c r="G3" s="9">
        <f>'Tickets Opened'!R4</f>
        <v>254.83333333333334</v>
      </c>
      <c r="H3" s="9">
        <f>'Tickets Closed'!R4</f>
        <v>267</v>
      </c>
      <c r="I3" s="11">
        <f>D3/D7</f>
        <v>0.94821705426356584</v>
      </c>
      <c r="J3" s="11">
        <f>E3/E7</f>
        <v>0.90919409761634506</v>
      </c>
    </row>
    <row r="4" spans="1:20" x14ac:dyDescent="0.25">
      <c r="A4" s="5" t="s">
        <v>11</v>
      </c>
      <c r="B4" s="10">
        <f>'Tickets Opened'!O13</f>
        <v>27</v>
      </c>
      <c r="C4" s="9">
        <f>'Tickets Closed'!O13</f>
        <v>65</v>
      </c>
      <c r="D4" s="9">
        <f>'Tickets Opened'!Q13</f>
        <v>31</v>
      </c>
      <c r="E4" s="9">
        <f>'Tickets Closed'!Q13</f>
        <v>134</v>
      </c>
      <c r="F4" s="9">
        <f>D4-E4</f>
        <v>-103</v>
      </c>
      <c r="G4" s="9">
        <f>'Tickets Opened'!R13</f>
        <v>2.5833333333333335</v>
      </c>
      <c r="H4" s="9">
        <f>'Tickets Closed'!R13</f>
        <v>11.166666666666666</v>
      </c>
      <c r="I4" s="11">
        <f>D4/D7</f>
        <v>9.612403100775194E-3</v>
      </c>
      <c r="J4" s="11">
        <f>E4/E7</f>
        <v>3.8024971623155504E-2</v>
      </c>
    </row>
    <row r="5" spans="1:20" x14ac:dyDescent="0.25">
      <c r="A5" s="5" t="s">
        <v>13</v>
      </c>
      <c r="B5" s="10">
        <f>'Tickets Opened'!O16</f>
        <v>103</v>
      </c>
      <c r="C5" s="9">
        <f>'Tickets Closed'!O16</f>
        <v>150</v>
      </c>
      <c r="D5" s="9">
        <f>'Tickets Opened'!Q16</f>
        <v>132</v>
      </c>
      <c r="E5" s="9">
        <f>'Tickets Closed'!Q16</f>
        <v>176</v>
      </c>
      <c r="F5" s="9">
        <f>D5-E5</f>
        <v>-44</v>
      </c>
      <c r="G5" s="9">
        <f>'Tickets Opened'!R16</f>
        <v>11</v>
      </c>
      <c r="H5" s="9">
        <f>'Tickets Closed'!R16</f>
        <v>14.666666666666666</v>
      </c>
      <c r="I5" s="11">
        <f>D5/D7</f>
        <v>4.0930232558139532E-2</v>
      </c>
      <c r="J5" s="11">
        <f>E5/E7</f>
        <v>4.9943246311010214E-2</v>
      </c>
    </row>
    <row r="6" spans="1:20" x14ac:dyDescent="0.25">
      <c r="A6" s="5" t="s">
        <v>17</v>
      </c>
      <c r="B6" s="10">
        <f>'Tickets Opened'!O20</f>
        <v>4</v>
      </c>
      <c r="C6" s="9">
        <f>'Tickets Closed'!O20</f>
        <v>9</v>
      </c>
      <c r="D6" s="9">
        <f>'Tickets Opened'!Q20</f>
        <v>4</v>
      </c>
      <c r="E6" s="9">
        <f>'Tickets Closed'!Q20</f>
        <v>10</v>
      </c>
      <c r="F6" s="9">
        <f>D6-E6</f>
        <v>-6</v>
      </c>
      <c r="G6" s="9">
        <f>'Tickets Opened'!R20</f>
        <v>0.33333333333333331</v>
      </c>
      <c r="H6" s="9">
        <f>'Tickets Closed'!R20</f>
        <v>0.83333333333333337</v>
      </c>
      <c r="I6" s="11">
        <f>D6/D7</f>
        <v>1.2403100775193799E-3</v>
      </c>
      <c r="J6" s="11">
        <f>E6/E7</f>
        <v>2.8376844494892167E-3</v>
      </c>
    </row>
    <row r="7" spans="1:20" x14ac:dyDescent="0.25">
      <c r="A7" s="5" t="s">
        <v>24</v>
      </c>
      <c r="B7" s="10">
        <f t="shared" ref="B7:H7" si="0">SUM(B3:B6)</f>
        <v>2343</v>
      </c>
      <c r="C7" s="9">
        <f t="shared" si="0"/>
        <v>2565</v>
      </c>
      <c r="D7" s="9">
        <f t="shared" si="0"/>
        <v>3225</v>
      </c>
      <c r="E7" s="9">
        <f t="shared" si="0"/>
        <v>3524</v>
      </c>
      <c r="F7" s="9">
        <f t="shared" si="0"/>
        <v>-299</v>
      </c>
      <c r="G7" s="9">
        <f t="shared" si="0"/>
        <v>268.75</v>
      </c>
      <c r="H7" s="9">
        <f t="shared" si="0"/>
        <v>293.66666666666669</v>
      </c>
      <c r="I7" s="10"/>
      <c r="J7" s="10"/>
    </row>
    <row r="8" spans="1:20" x14ac:dyDescent="0.25">
      <c r="A8" s="5" t="s">
        <v>10</v>
      </c>
      <c r="B8" s="10">
        <f>'Tickets Opened'!O12</f>
        <v>2353</v>
      </c>
      <c r="C8" s="9">
        <f>'Tickets Closed'!O12</f>
        <v>2307</v>
      </c>
      <c r="D8" s="9">
        <f>'Tickets Opened'!Q12</f>
        <v>2978</v>
      </c>
      <c r="E8" s="9">
        <f>'Tickets Closed'!Q12</f>
        <v>2932</v>
      </c>
      <c r="F8" s="9">
        <f>D8-E8</f>
        <v>46</v>
      </c>
      <c r="G8" s="9">
        <f>'Tickets Opened'!R12</f>
        <v>248.16666666666666</v>
      </c>
      <c r="H8" s="9">
        <f>'Tickets Closed'!R12</f>
        <v>244.33333333333334</v>
      </c>
      <c r="I8" s="10"/>
      <c r="J8" s="10"/>
    </row>
    <row r="9" spans="1:20" x14ac:dyDescent="0.25">
      <c r="A9" s="5" t="s">
        <v>33</v>
      </c>
      <c r="B9" s="12" t="s">
        <v>34</v>
      </c>
      <c r="C9" s="10"/>
      <c r="D9" s="10"/>
      <c r="E9" s="10"/>
      <c r="F9" s="10"/>
      <c r="G9" s="10"/>
      <c r="H9" s="10"/>
      <c r="I9" s="10"/>
      <c r="J9" s="10"/>
    </row>
    <row r="10" spans="1:20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x14ac:dyDescent="0.25">
      <c r="A14" s="13"/>
      <c r="B14" s="13"/>
      <c r="C14" s="13"/>
      <c r="D14" s="13"/>
      <c r="E14" s="14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20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0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0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0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1:2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0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0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0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1:20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spans="1:20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1:20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spans="1:20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spans="1:20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1:20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spans="1:20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</sheetData>
  <mergeCells count="1">
    <mergeCell ref="A1:R1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M3" sqref="M3"/>
    </sheetView>
  </sheetViews>
  <sheetFormatPr defaultRowHeight="15.75" x14ac:dyDescent="0.25"/>
  <cols>
    <col min="1" max="1" width="15.25" bestFit="1" customWidth="1"/>
    <col min="2" max="2" width="7.25" bestFit="1" customWidth="1"/>
    <col min="3" max="3" width="6.625" bestFit="1" customWidth="1"/>
    <col min="4" max="4" width="7.5" bestFit="1" customWidth="1"/>
    <col min="5" max="5" width="6.5" bestFit="1" customWidth="1"/>
    <col min="6" max="6" width="6" bestFit="1" customWidth="1"/>
    <col min="7" max="7" width="6.875" bestFit="1" customWidth="1"/>
    <col min="8" max="8" width="6.625" bestFit="1" customWidth="1"/>
    <col min="9" max="9" width="6.5" bestFit="1" customWidth="1"/>
    <col min="10" max="10" width="7" bestFit="1" customWidth="1"/>
    <col min="11" max="11" width="6.875" bestFit="1" customWidth="1"/>
    <col min="12" max="12" width="6.5" bestFit="1" customWidth="1"/>
    <col min="13" max="13" width="6.5" customWidth="1"/>
    <col min="14" max="14" width="7.25" bestFit="1" customWidth="1"/>
    <col min="15" max="15" width="13.875" bestFit="1" customWidth="1"/>
    <col min="16" max="16" width="7.75" bestFit="1" customWidth="1"/>
    <col min="17" max="17" width="10.625" bestFit="1" customWidth="1"/>
    <col min="18" max="18" width="12.5" bestFit="1" customWidth="1"/>
  </cols>
  <sheetData>
    <row r="1" spans="1:18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x14ac:dyDescent="0.25">
      <c r="A2" s="5" t="s">
        <v>1</v>
      </c>
      <c r="B2" s="6">
        <v>43177</v>
      </c>
      <c r="C2" s="6">
        <v>43208</v>
      </c>
      <c r="D2" s="6">
        <v>43238</v>
      </c>
      <c r="E2" s="6">
        <v>43269</v>
      </c>
      <c r="F2" s="6">
        <v>43299</v>
      </c>
      <c r="G2" s="6">
        <v>43330</v>
      </c>
      <c r="H2" s="6">
        <v>43361</v>
      </c>
      <c r="I2" s="6">
        <v>43391</v>
      </c>
      <c r="J2" s="6">
        <v>43422</v>
      </c>
      <c r="K2" s="6">
        <v>43452</v>
      </c>
      <c r="L2" s="6">
        <v>43483</v>
      </c>
      <c r="M2" s="6">
        <v>43515</v>
      </c>
      <c r="N2" s="6">
        <v>43542</v>
      </c>
      <c r="O2" s="5" t="s">
        <v>18</v>
      </c>
      <c r="P2" s="5" t="s">
        <v>21</v>
      </c>
      <c r="Q2" s="5" t="s">
        <v>19</v>
      </c>
      <c r="R2" s="5" t="s">
        <v>22</v>
      </c>
    </row>
    <row r="3" spans="1:18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A4" s="5" t="s">
        <v>2</v>
      </c>
      <c r="B4" s="8">
        <v>236</v>
      </c>
      <c r="C4" s="8">
        <v>315</v>
      </c>
      <c r="D4" s="8">
        <v>727</v>
      </c>
      <c r="E4" s="8">
        <v>560</v>
      </c>
      <c r="F4" s="8">
        <v>371</v>
      </c>
      <c r="G4" s="8">
        <v>849</v>
      </c>
      <c r="H4" s="8"/>
      <c r="I4" s="8"/>
      <c r="J4" s="8"/>
      <c r="K4" s="8"/>
      <c r="L4" s="8"/>
      <c r="M4" s="8"/>
      <c r="N4" s="8"/>
      <c r="O4" s="10">
        <f>SUM(B4:F4)</f>
        <v>2209</v>
      </c>
      <c r="P4" s="9">
        <f>O4/6</f>
        <v>368.16666666666669</v>
      </c>
      <c r="Q4" s="9">
        <f>SUM(B4:N4)</f>
        <v>3058</v>
      </c>
      <c r="R4" s="9">
        <f t="shared" ref="R4:R14" si="0">Q4/12</f>
        <v>254.83333333333334</v>
      </c>
    </row>
    <row r="5" spans="1:18" x14ac:dyDescent="0.25">
      <c r="A5" s="5" t="s">
        <v>3</v>
      </c>
      <c r="B5" s="8">
        <v>73</v>
      </c>
      <c r="C5" s="8">
        <v>38</v>
      </c>
      <c r="D5" s="8">
        <v>29</v>
      </c>
      <c r="E5" s="8">
        <v>39</v>
      </c>
      <c r="F5" s="8">
        <v>34</v>
      </c>
      <c r="G5" s="8">
        <v>42</v>
      </c>
      <c r="H5" s="8"/>
      <c r="I5" s="8"/>
      <c r="J5" s="8"/>
      <c r="K5" s="8"/>
      <c r="L5" s="8"/>
      <c r="M5" s="8"/>
      <c r="N5" s="8"/>
      <c r="O5" s="10">
        <f>SUM(B5:F5)</f>
        <v>213</v>
      </c>
      <c r="P5" s="9">
        <f>O5/6</f>
        <v>35.5</v>
      </c>
      <c r="Q5" s="9">
        <f>SUM(B5:N5)</f>
        <v>255</v>
      </c>
      <c r="R5" s="9">
        <f t="shared" si="0"/>
        <v>21.25</v>
      </c>
    </row>
    <row r="6" spans="1:18" x14ac:dyDescent="0.25">
      <c r="A6" s="5" t="s">
        <v>4</v>
      </c>
      <c r="B6" s="8">
        <v>8</v>
      </c>
      <c r="C6" s="8">
        <v>2</v>
      </c>
      <c r="D6" s="8">
        <v>3</v>
      </c>
      <c r="E6" s="8">
        <v>2</v>
      </c>
      <c r="F6" s="8">
        <v>2</v>
      </c>
      <c r="G6" s="8">
        <v>4</v>
      </c>
      <c r="H6" s="8"/>
      <c r="I6" s="8"/>
      <c r="J6" s="8"/>
      <c r="K6" s="8"/>
      <c r="L6" s="8"/>
      <c r="M6" s="8"/>
      <c r="N6" s="8"/>
      <c r="O6" s="10">
        <f>SUM(B6:F6)</f>
        <v>17</v>
      </c>
      <c r="P6" s="9">
        <f>O6/6</f>
        <v>2.8333333333333335</v>
      </c>
      <c r="Q6" s="9">
        <f>SUM(B6:N6)</f>
        <v>21</v>
      </c>
      <c r="R6" s="9">
        <f t="shared" si="0"/>
        <v>1.75</v>
      </c>
    </row>
    <row r="7" spans="1:18" x14ac:dyDescent="0.25">
      <c r="A7" s="5" t="s">
        <v>5</v>
      </c>
      <c r="B7" s="8">
        <v>31</v>
      </c>
      <c r="C7" s="8">
        <v>14</v>
      </c>
      <c r="D7" s="8">
        <v>18</v>
      </c>
      <c r="E7" s="8">
        <v>19</v>
      </c>
      <c r="F7" s="8">
        <v>23</v>
      </c>
      <c r="G7" s="8">
        <v>31</v>
      </c>
      <c r="H7" s="8"/>
      <c r="I7" s="8"/>
      <c r="J7" s="8"/>
      <c r="K7" s="8"/>
      <c r="L7" s="8"/>
      <c r="M7" s="8"/>
      <c r="N7" s="8"/>
      <c r="O7" s="10">
        <f>SUM(B7:F7)</f>
        <v>105</v>
      </c>
      <c r="P7" s="9">
        <f>O7/6</f>
        <v>17.5</v>
      </c>
      <c r="Q7" s="9">
        <f>SUM(B7:N7)</f>
        <v>136</v>
      </c>
      <c r="R7" s="9">
        <f t="shared" si="0"/>
        <v>11.333333333333334</v>
      </c>
    </row>
    <row r="8" spans="1:18" x14ac:dyDescent="0.25">
      <c r="A8" s="5" t="s">
        <v>6</v>
      </c>
      <c r="B8" s="8">
        <v>23</v>
      </c>
      <c r="C8" s="8">
        <v>19</v>
      </c>
      <c r="D8" s="8">
        <v>5</v>
      </c>
      <c r="E8" s="8">
        <v>14</v>
      </c>
      <c r="F8" s="8">
        <v>5</v>
      </c>
      <c r="G8" s="8">
        <v>4</v>
      </c>
      <c r="H8" s="8"/>
      <c r="I8" s="8"/>
      <c r="J8" s="8"/>
      <c r="K8" s="8"/>
      <c r="L8" s="8"/>
      <c r="M8" s="8"/>
      <c r="N8" s="8"/>
      <c r="O8" s="10">
        <f>SUM(B8:F8)</f>
        <v>66</v>
      </c>
      <c r="P8" s="9">
        <f>O8/6</f>
        <v>11</v>
      </c>
      <c r="Q8" s="9">
        <f>SUM(B8:N8)</f>
        <v>70</v>
      </c>
      <c r="R8" s="9">
        <f t="shared" si="0"/>
        <v>5.833333333333333</v>
      </c>
    </row>
    <row r="9" spans="1:18" x14ac:dyDescent="0.25">
      <c r="A9" s="5" t="s">
        <v>7</v>
      </c>
      <c r="B9" s="8">
        <v>8</v>
      </c>
      <c r="C9" s="8">
        <v>1</v>
      </c>
      <c r="D9" s="8">
        <v>5</v>
      </c>
      <c r="E9" s="8">
        <v>4</v>
      </c>
      <c r="F9" s="8">
        <v>7</v>
      </c>
      <c r="G9" s="8">
        <v>5</v>
      </c>
      <c r="H9" s="8"/>
      <c r="I9" s="8"/>
      <c r="J9" s="8"/>
      <c r="K9" s="8"/>
      <c r="L9" s="8"/>
      <c r="M9" s="8"/>
      <c r="N9" s="8"/>
      <c r="O9" s="10">
        <f>SUM(B9:F9)</f>
        <v>25</v>
      </c>
      <c r="P9" s="9">
        <f>9/6</f>
        <v>1.5</v>
      </c>
      <c r="Q9" s="9">
        <f>SUM(B9:N9)</f>
        <v>30</v>
      </c>
      <c r="R9" s="9">
        <f t="shared" si="0"/>
        <v>2.5</v>
      </c>
    </row>
    <row r="10" spans="1:18" x14ac:dyDescent="0.25">
      <c r="A10" s="5" t="s">
        <v>8</v>
      </c>
      <c r="B10" s="8">
        <v>13</v>
      </c>
      <c r="C10" s="8">
        <v>7</v>
      </c>
      <c r="D10" s="8">
        <v>4</v>
      </c>
      <c r="E10" s="8">
        <v>6</v>
      </c>
      <c r="F10" s="8">
        <v>8</v>
      </c>
      <c r="G10" s="8">
        <v>11</v>
      </c>
      <c r="H10" s="8"/>
      <c r="I10" s="8"/>
      <c r="J10" s="8"/>
      <c r="K10" s="8"/>
      <c r="L10" s="8"/>
      <c r="M10" s="8"/>
      <c r="N10" s="8"/>
      <c r="O10" s="10">
        <f>SUM(B10:F10)</f>
        <v>38</v>
      </c>
      <c r="P10" s="9">
        <f>O10/6</f>
        <v>6.333333333333333</v>
      </c>
      <c r="Q10" s="9">
        <f>SUM(B10:N10)</f>
        <v>49</v>
      </c>
      <c r="R10" s="9">
        <f t="shared" si="0"/>
        <v>4.083333333333333</v>
      </c>
    </row>
    <row r="11" spans="1:18" x14ac:dyDescent="0.25">
      <c r="A11" s="5" t="s">
        <v>9</v>
      </c>
      <c r="B11" s="8">
        <v>3</v>
      </c>
      <c r="C11" s="8">
        <v>9</v>
      </c>
      <c r="D11" s="8">
        <v>0</v>
      </c>
      <c r="E11" s="8">
        <v>0</v>
      </c>
      <c r="F11" s="8">
        <v>0</v>
      </c>
      <c r="G11" s="8">
        <v>4</v>
      </c>
      <c r="H11" s="8"/>
      <c r="I11" s="8"/>
      <c r="J11" s="8"/>
      <c r="K11" s="8"/>
      <c r="L11" s="8"/>
      <c r="M11" s="8"/>
      <c r="N11" s="8"/>
      <c r="O11" s="10">
        <f>SUM(B11:F11)</f>
        <v>12</v>
      </c>
      <c r="P11" s="9">
        <f>O11/6</f>
        <v>2</v>
      </c>
      <c r="Q11" s="9">
        <f>SUM(B11:N11)</f>
        <v>16</v>
      </c>
      <c r="R11" s="9">
        <f t="shared" si="0"/>
        <v>1.3333333333333333</v>
      </c>
    </row>
    <row r="12" spans="1:18" x14ac:dyDescent="0.25">
      <c r="A12" s="5" t="s">
        <v>10</v>
      </c>
      <c r="B12" s="8">
        <v>457</v>
      </c>
      <c r="C12" s="8">
        <v>274</v>
      </c>
      <c r="D12" s="8">
        <v>540</v>
      </c>
      <c r="E12" s="8">
        <v>480</v>
      </c>
      <c r="F12" s="8">
        <v>602</v>
      </c>
      <c r="G12" s="8">
        <v>625</v>
      </c>
      <c r="H12" s="8"/>
      <c r="I12" s="8"/>
      <c r="J12" s="8"/>
      <c r="K12" s="8"/>
      <c r="L12" s="8"/>
      <c r="M12" s="8"/>
      <c r="N12" s="8"/>
      <c r="O12" s="10">
        <f>SUM(B12:F12)</f>
        <v>2353</v>
      </c>
      <c r="P12" s="9">
        <f>O12/6</f>
        <v>392.16666666666669</v>
      </c>
      <c r="Q12" s="9">
        <f>SUM(B12:N12)</f>
        <v>2978</v>
      </c>
      <c r="R12" s="9">
        <f t="shared" si="0"/>
        <v>248.16666666666666</v>
      </c>
    </row>
    <row r="13" spans="1:18" x14ac:dyDescent="0.25">
      <c r="A13" s="5" t="s">
        <v>11</v>
      </c>
      <c r="B13" s="8">
        <v>12</v>
      </c>
      <c r="C13" s="8">
        <v>2</v>
      </c>
      <c r="D13" s="8">
        <v>1</v>
      </c>
      <c r="E13" s="8">
        <v>6</v>
      </c>
      <c r="F13" s="8">
        <v>6</v>
      </c>
      <c r="G13" s="8">
        <v>4</v>
      </c>
      <c r="H13" s="8"/>
      <c r="I13" s="8"/>
      <c r="J13" s="8"/>
      <c r="K13" s="8"/>
      <c r="L13" s="8"/>
      <c r="M13" s="8"/>
      <c r="N13" s="8"/>
      <c r="O13" s="10">
        <f>SUM(B13:F13)</f>
        <v>27</v>
      </c>
      <c r="P13" s="9">
        <f>O13/6</f>
        <v>4.5</v>
      </c>
      <c r="Q13" s="9">
        <f>SUM(B13:N13)</f>
        <v>31</v>
      </c>
      <c r="R13" s="9">
        <f t="shared" si="0"/>
        <v>2.5833333333333335</v>
      </c>
    </row>
    <row r="14" spans="1:18" x14ac:dyDescent="0.25">
      <c r="A14" s="5" t="s">
        <v>12</v>
      </c>
      <c r="B14" s="8">
        <v>1</v>
      </c>
      <c r="C14" s="8">
        <v>2</v>
      </c>
      <c r="D14" s="8">
        <v>2</v>
      </c>
      <c r="E14" s="8">
        <v>2</v>
      </c>
      <c r="F14" s="8">
        <v>0</v>
      </c>
      <c r="G14" s="8">
        <v>2</v>
      </c>
      <c r="H14" s="8"/>
      <c r="I14" s="8"/>
      <c r="J14" s="8"/>
      <c r="K14" s="8"/>
      <c r="L14" s="8"/>
      <c r="M14" s="8"/>
      <c r="N14" s="8"/>
      <c r="O14" s="10">
        <f>SUM(B14:F14)</f>
        <v>7</v>
      </c>
      <c r="P14" s="9">
        <f>14/6</f>
        <v>2.3333333333333335</v>
      </c>
      <c r="Q14" s="9">
        <f>SUM(B14:N14)</f>
        <v>9</v>
      </c>
      <c r="R14" s="9">
        <f t="shared" si="0"/>
        <v>0.75</v>
      </c>
    </row>
    <row r="15" spans="1:18" x14ac:dyDescent="0.25">
      <c r="A15" s="5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0"/>
      <c r="P15" s="9"/>
      <c r="Q15" s="9"/>
      <c r="R15" s="9"/>
    </row>
    <row r="16" spans="1:18" x14ac:dyDescent="0.25">
      <c r="A16" s="5" t="s">
        <v>13</v>
      </c>
      <c r="B16" s="8">
        <v>45</v>
      </c>
      <c r="C16" s="8">
        <v>22</v>
      </c>
      <c r="D16" s="8">
        <v>13</v>
      </c>
      <c r="E16" s="8">
        <v>16</v>
      </c>
      <c r="F16" s="8">
        <v>7</v>
      </c>
      <c r="G16" s="8">
        <v>29</v>
      </c>
      <c r="H16" s="8"/>
      <c r="I16" s="8"/>
      <c r="J16" s="8"/>
      <c r="K16" s="8"/>
      <c r="L16" s="8"/>
      <c r="M16" s="8"/>
      <c r="N16" s="8"/>
      <c r="O16" s="10">
        <f>SUM(B16:F16)</f>
        <v>103</v>
      </c>
      <c r="P16" s="9">
        <f>O16/6</f>
        <v>17.166666666666668</v>
      </c>
      <c r="Q16" s="9">
        <f>SUM(B16:N16)</f>
        <v>132</v>
      </c>
      <c r="R16" s="9">
        <f>Q16/12</f>
        <v>11</v>
      </c>
    </row>
    <row r="17" spans="1:18" x14ac:dyDescent="0.25">
      <c r="A17" s="5" t="s">
        <v>14</v>
      </c>
      <c r="B17" s="8">
        <v>7</v>
      </c>
      <c r="C17" s="8">
        <v>7</v>
      </c>
      <c r="D17" s="8">
        <v>3</v>
      </c>
      <c r="E17" s="8">
        <v>2</v>
      </c>
      <c r="F17" s="8">
        <v>1</v>
      </c>
      <c r="G17" s="8">
        <v>5</v>
      </c>
      <c r="H17" s="8"/>
      <c r="I17" s="8"/>
      <c r="J17" s="8"/>
      <c r="K17" s="8"/>
      <c r="L17" s="8"/>
      <c r="M17" s="8"/>
      <c r="N17" s="8"/>
      <c r="O17" s="10">
        <f>SUM(B17:F17)</f>
        <v>20</v>
      </c>
      <c r="P17" s="9">
        <f>O17/6</f>
        <v>3.3333333333333335</v>
      </c>
      <c r="Q17" s="9">
        <f>SUM(B17:N17)</f>
        <v>25</v>
      </c>
      <c r="R17" s="9">
        <f>Q17/12</f>
        <v>2.0833333333333335</v>
      </c>
    </row>
    <row r="18" spans="1:18" x14ac:dyDescent="0.25">
      <c r="A18" s="5" t="s">
        <v>15</v>
      </c>
      <c r="B18" s="8">
        <v>4</v>
      </c>
      <c r="C18" s="8">
        <v>2</v>
      </c>
      <c r="D18" s="8">
        <v>2</v>
      </c>
      <c r="E18" s="8">
        <v>1</v>
      </c>
      <c r="F18" s="8">
        <v>1</v>
      </c>
      <c r="G18" s="8">
        <v>4</v>
      </c>
      <c r="H18" s="8"/>
      <c r="I18" s="8"/>
      <c r="J18" s="8"/>
      <c r="K18" s="8"/>
      <c r="L18" s="8"/>
      <c r="M18" s="8"/>
      <c r="N18" s="8"/>
      <c r="O18" s="10">
        <f>SUM(B18:F18)</f>
        <v>10</v>
      </c>
      <c r="P18" s="9">
        <f>O18/6</f>
        <v>1.6666666666666667</v>
      </c>
      <c r="Q18" s="9">
        <f>SUM(B18:N18)</f>
        <v>14</v>
      </c>
      <c r="R18" s="9">
        <f>Q18/12</f>
        <v>1.1666666666666667</v>
      </c>
    </row>
    <row r="19" spans="1:18" x14ac:dyDescent="0.25">
      <c r="A19" s="5" t="s">
        <v>16</v>
      </c>
      <c r="B19" s="8">
        <v>9</v>
      </c>
      <c r="C19" s="8">
        <v>2</v>
      </c>
      <c r="D19" s="8">
        <v>1</v>
      </c>
      <c r="E19" s="8">
        <v>2</v>
      </c>
      <c r="F19" s="8">
        <v>1</v>
      </c>
      <c r="G19" s="8">
        <v>3</v>
      </c>
      <c r="H19" s="8"/>
      <c r="I19" s="8"/>
      <c r="J19" s="8"/>
      <c r="K19" s="8"/>
      <c r="L19" s="8"/>
      <c r="M19" s="8"/>
      <c r="N19" s="8"/>
      <c r="O19" s="10">
        <f>SUM(B19:F19)</f>
        <v>15</v>
      </c>
      <c r="P19" s="9">
        <f>O19/6</f>
        <v>2.5</v>
      </c>
      <c r="Q19" s="9">
        <f>SUM(B19:N19)</f>
        <v>18</v>
      </c>
      <c r="R19" s="9">
        <f>Q19/12</f>
        <v>1.5</v>
      </c>
    </row>
    <row r="20" spans="1:18" x14ac:dyDescent="0.25">
      <c r="A20" s="5" t="s">
        <v>17</v>
      </c>
      <c r="B20" s="8">
        <v>1</v>
      </c>
      <c r="C20" s="8">
        <v>2</v>
      </c>
      <c r="D20" s="8">
        <v>0</v>
      </c>
      <c r="E20" s="8">
        <v>0</v>
      </c>
      <c r="F20" s="8">
        <v>1</v>
      </c>
      <c r="G20" s="8">
        <v>0</v>
      </c>
      <c r="H20" s="8"/>
      <c r="I20" s="8"/>
      <c r="J20" s="8"/>
      <c r="K20" s="8"/>
      <c r="L20" s="8"/>
      <c r="M20" s="8"/>
      <c r="N20" s="8"/>
      <c r="O20" s="10">
        <f>SUM(B20:F20)</f>
        <v>4</v>
      </c>
      <c r="P20" s="9">
        <f>O20/6</f>
        <v>0.66666666666666663</v>
      </c>
      <c r="Q20" s="9">
        <f>SUM(B20:N20)</f>
        <v>4</v>
      </c>
      <c r="R20" s="9">
        <f>Q20/12</f>
        <v>0.33333333333333331</v>
      </c>
    </row>
  </sheetData>
  <mergeCells count="1">
    <mergeCell ref="A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>
      <selection activeCell="L3" sqref="L3"/>
    </sheetView>
  </sheetViews>
  <sheetFormatPr defaultRowHeight="15.75" x14ac:dyDescent="0.25"/>
  <cols>
    <col min="1" max="1" width="15.25" bestFit="1" customWidth="1"/>
    <col min="2" max="2" width="7.25" bestFit="1" customWidth="1"/>
    <col min="3" max="3" width="6.625" bestFit="1" customWidth="1"/>
    <col min="4" max="4" width="7.5" bestFit="1" customWidth="1"/>
    <col min="5" max="5" width="6.5" bestFit="1" customWidth="1"/>
    <col min="6" max="6" width="6" bestFit="1" customWidth="1"/>
    <col min="7" max="7" width="6.875" bestFit="1" customWidth="1"/>
    <col min="8" max="8" width="6.625" bestFit="1" customWidth="1"/>
    <col min="9" max="9" width="6.5" bestFit="1" customWidth="1"/>
    <col min="10" max="10" width="7" bestFit="1" customWidth="1"/>
    <col min="11" max="11" width="6.875" bestFit="1" customWidth="1"/>
    <col min="12" max="12" width="6.5" bestFit="1" customWidth="1"/>
    <col min="13" max="13" width="6.5" customWidth="1"/>
    <col min="14" max="14" width="7.25" bestFit="1" customWidth="1"/>
    <col min="15" max="15" width="13.875" bestFit="1" customWidth="1"/>
    <col min="16" max="16" width="7.75" bestFit="1" customWidth="1"/>
    <col min="17" max="17" width="10.625" bestFit="1" customWidth="1"/>
    <col min="18" max="18" width="13.125" bestFit="1" customWidth="1"/>
  </cols>
  <sheetData>
    <row r="1" spans="1:18" x14ac:dyDescent="0.25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x14ac:dyDescent="0.25">
      <c r="A2" s="5" t="s">
        <v>1</v>
      </c>
      <c r="B2" s="6">
        <v>43177</v>
      </c>
      <c r="C2" s="6">
        <v>43208</v>
      </c>
      <c r="D2" s="6">
        <v>43238</v>
      </c>
      <c r="E2" s="6">
        <v>43269</v>
      </c>
      <c r="F2" s="6">
        <v>43299</v>
      </c>
      <c r="G2" s="6">
        <v>43330</v>
      </c>
      <c r="H2" s="6">
        <v>43361</v>
      </c>
      <c r="I2" s="6">
        <v>43391</v>
      </c>
      <c r="J2" s="6">
        <v>43422</v>
      </c>
      <c r="K2" s="6">
        <v>43452</v>
      </c>
      <c r="L2" s="6">
        <v>43484</v>
      </c>
      <c r="M2" s="6">
        <v>43515</v>
      </c>
      <c r="N2" s="6">
        <v>43543</v>
      </c>
      <c r="O2" s="5" t="s">
        <v>18</v>
      </c>
      <c r="P2" s="5" t="s">
        <v>21</v>
      </c>
      <c r="Q2" s="5" t="s">
        <v>19</v>
      </c>
      <c r="R2" s="5" t="s">
        <v>23</v>
      </c>
    </row>
    <row r="3" spans="1:18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A4" s="5" t="s">
        <v>2</v>
      </c>
      <c r="B4" s="8">
        <v>265</v>
      </c>
      <c r="C4" s="8">
        <v>343</v>
      </c>
      <c r="D4" s="8">
        <v>743</v>
      </c>
      <c r="E4" s="8">
        <v>575</v>
      </c>
      <c r="F4" s="8">
        <v>415</v>
      </c>
      <c r="G4" s="8">
        <v>863</v>
      </c>
      <c r="H4" s="8"/>
      <c r="I4" s="8"/>
      <c r="J4" s="8"/>
      <c r="K4" s="8"/>
      <c r="L4" s="8"/>
      <c r="M4" s="8"/>
      <c r="N4" s="8"/>
      <c r="O4" s="9">
        <f>SUM(B4:F4)</f>
        <v>2341</v>
      </c>
      <c r="P4" s="9">
        <f t="shared" ref="P4:P10" si="0">O4/6</f>
        <v>390.16666666666669</v>
      </c>
      <c r="Q4" s="9">
        <f>SUM(B4:N4)</f>
        <v>3204</v>
      </c>
      <c r="R4" s="9">
        <f t="shared" ref="R4:R14" si="1">Q4/12</f>
        <v>267</v>
      </c>
    </row>
    <row r="5" spans="1:18" x14ac:dyDescent="0.25">
      <c r="A5" s="5" t="s">
        <v>3</v>
      </c>
      <c r="B5" s="8">
        <v>84</v>
      </c>
      <c r="C5" s="8">
        <v>34</v>
      </c>
      <c r="D5" s="8">
        <v>43</v>
      </c>
      <c r="E5" s="8">
        <v>41</v>
      </c>
      <c r="F5" s="8">
        <v>33</v>
      </c>
      <c r="G5" s="8">
        <v>40</v>
      </c>
      <c r="H5" s="8"/>
      <c r="I5" s="8"/>
      <c r="J5" s="8"/>
      <c r="K5" s="8"/>
      <c r="L5" s="8"/>
      <c r="M5" s="8"/>
      <c r="N5" s="8"/>
      <c r="O5" s="9">
        <f>SUM(B5:F5)</f>
        <v>235</v>
      </c>
      <c r="P5" s="9">
        <f t="shared" si="0"/>
        <v>39.166666666666664</v>
      </c>
      <c r="Q5" s="9">
        <f>SUM(B5:N5)</f>
        <v>275</v>
      </c>
      <c r="R5" s="9">
        <f t="shared" si="1"/>
        <v>22.916666666666668</v>
      </c>
    </row>
    <row r="6" spans="1:18" x14ac:dyDescent="0.25">
      <c r="A6" s="5" t="s">
        <v>4</v>
      </c>
      <c r="B6" s="8">
        <v>9</v>
      </c>
      <c r="C6" s="8">
        <v>1</v>
      </c>
      <c r="D6" s="8">
        <v>4</v>
      </c>
      <c r="E6" s="8">
        <v>2</v>
      </c>
      <c r="F6" s="8">
        <v>2</v>
      </c>
      <c r="G6" s="8">
        <v>3</v>
      </c>
      <c r="H6" s="8"/>
      <c r="I6" s="8"/>
      <c r="J6" s="8"/>
      <c r="K6" s="8"/>
      <c r="L6" s="8"/>
      <c r="M6" s="8"/>
      <c r="N6" s="8"/>
      <c r="O6" s="9">
        <f>SUM(B6:F6)</f>
        <v>18</v>
      </c>
      <c r="P6" s="9">
        <f t="shared" si="0"/>
        <v>3</v>
      </c>
      <c r="Q6" s="9">
        <f>SUM(B6:N6)</f>
        <v>21</v>
      </c>
      <c r="R6" s="9">
        <f t="shared" si="1"/>
        <v>1.75</v>
      </c>
    </row>
    <row r="7" spans="1:18" x14ac:dyDescent="0.25">
      <c r="A7" s="5" t="s">
        <v>5</v>
      </c>
      <c r="B7" s="8">
        <v>32</v>
      </c>
      <c r="C7" s="8">
        <v>12</v>
      </c>
      <c r="D7" s="8">
        <v>21</v>
      </c>
      <c r="E7" s="8">
        <v>22</v>
      </c>
      <c r="F7" s="8">
        <v>22</v>
      </c>
      <c r="G7" s="8">
        <v>31</v>
      </c>
      <c r="H7" s="8"/>
      <c r="I7" s="8"/>
      <c r="J7" s="8"/>
      <c r="K7" s="8"/>
      <c r="L7" s="8"/>
      <c r="M7" s="8"/>
      <c r="N7" s="8"/>
      <c r="O7" s="9">
        <f>SUM(B7:F7)</f>
        <v>109</v>
      </c>
      <c r="P7" s="9">
        <f t="shared" si="0"/>
        <v>18.166666666666668</v>
      </c>
      <c r="Q7" s="9">
        <f>SUM(B7:N7)</f>
        <v>140</v>
      </c>
      <c r="R7" s="9">
        <f t="shared" si="1"/>
        <v>11.666666666666666</v>
      </c>
    </row>
    <row r="8" spans="1:18" x14ac:dyDescent="0.25">
      <c r="A8" s="5" t="s">
        <v>6</v>
      </c>
      <c r="B8" s="8">
        <v>26</v>
      </c>
      <c r="C8" s="8">
        <v>17</v>
      </c>
      <c r="D8" s="8">
        <v>12</v>
      </c>
      <c r="E8" s="8">
        <v>12</v>
      </c>
      <c r="F8" s="8">
        <v>9</v>
      </c>
      <c r="G8" s="8">
        <v>4</v>
      </c>
      <c r="H8" s="8"/>
      <c r="I8" s="8"/>
      <c r="J8" s="8"/>
      <c r="K8" s="8"/>
      <c r="L8" s="8"/>
      <c r="M8" s="8"/>
      <c r="N8" s="8"/>
      <c r="O8" s="9">
        <f>SUM(B8:F8)</f>
        <v>76</v>
      </c>
      <c r="P8" s="9">
        <f t="shared" si="0"/>
        <v>12.666666666666666</v>
      </c>
      <c r="Q8" s="9">
        <f>SUM(B8:N8)</f>
        <v>80</v>
      </c>
      <c r="R8" s="9">
        <f t="shared" si="1"/>
        <v>6.666666666666667</v>
      </c>
    </row>
    <row r="9" spans="1:18" x14ac:dyDescent="0.25">
      <c r="A9" s="5" t="s">
        <v>7</v>
      </c>
      <c r="B9" s="8">
        <v>7</v>
      </c>
      <c r="C9" s="8">
        <v>3</v>
      </c>
      <c r="D9" s="8">
        <v>4</v>
      </c>
      <c r="E9" s="8">
        <v>4</v>
      </c>
      <c r="F9" s="8">
        <v>6</v>
      </c>
      <c r="G9" s="8">
        <v>5</v>
      </c>
      <c r="H9" s="8"/>
      <c r="I9" s="8"/>
      <c r="J9" s="8"/>
      <c r="K9" s="8"/>
      <c r="L9" s="8"/>
      <c r="M9" s="8"/>
      <c r="N9" s="8"/>
      <c r="O9" s="9">
        <f>SUM(B9:F9)</f>
        <v>24</v>
      </c>
      <c r="P9" s="9">
        <f t="shared" si="0"/>
        <v>4</v>
      </c>
      <c r="Q9" s="9">
        <f>SUM(B9:N9)</f>
        <v>29</v>
      </c>
      <c r="R9" s="9">
        <f t="shared" si="1"/>
        <v>2.4166666666666665</v>
      </c>
    </row>
    <row r="10" spans="1:18" x14ac:dyDescent="0.25">
      <c r="A10" s="5" t="s">
        <v>8</v>
      </c>
      <c r="B10" s="8">
        <v>13</v>
      </c>
      <c r="C10" s="8">
        <v>6</v>
      </c>
      <c r="D10" s="8">
        <v>6</v>
      </c>
      <c r="E10" s="8">
        <v>6</v>
      </c>
      <c r="F10" s="8">
        <v>9</v>
      </c>
      <c r="G10" s="8">
        <v>10</v>
      </c>
      <c r="H10" s="8"/>
      <c r="I10" s="8"/>
      <c r="J10" s="8"/>
      <c r="K10" s="8"/>
      <c r="L10" s="8"/>
      <c r="M10" s="8"/>
      <c r="N10" s="8"/>
      <c r="O10" s="9">
        <f>SUM(B10:F10)</f>
        <v>40</v>
      </c>
      <c r="P10" s="9">
        <f t="shared" si="0"/>
        <v>6.666666666666667</v>
      </c>
      <c r="Q10" s="9">
        <f>SUM(B10:N10)</f>
        <v>50</v>
      </c>
      <c r="R10" s="9">
        <f t="shared" si="1"/>
        <v>4.166666666666667</v>
      </c>
    </row>
    <row r="11" spans="1:18" x14ac:dyDescent="0.25">
      <c r="A11" s="5" t="s">
        <v>9</v>
      </c>
      <c r="B11" s="8">
        <v>2</v>
      </c>
      <c r="C11" s="8">
        <v>10</v>
      </c>
      <c r="D11" s="8">
        <v>1</v>
      </c>
      <c r="E11" s="8">
        <v>0</v>
      </c>
      <c r="F11" s="8">
        <v>3</v>
      </c>
      <c r="G11" s="8">
        <v>3</v>
      </c>
      <c r="H11" s="8"/>
      <c r="I11" s="8"/>
      <c r="J11" s="8"/>
      <c r="K11" s="8"/>
      <c r="L11" s="8"/>
      <c r="M11" s="8"/>
      <c r="N11" s="8"/>
      <c r="O11" s="9">
        <f>SUM(B11:F11)</f>
        <v>16</v>
      </c>
      <c r="P11" s="9">
        <f>11/6</f>
        <v>1.8333333333333333</v>
      </c>
      <c r="Q11" s="9">
        <f>SUM(B11:N11)</f>
        <v>19</v>
      </c>
      <c r="R11" s="9">
        <f t="shared" si="1"/>
        <v>1.5833333333333333</v>
      </c>
    </row>
    <row r="12" spans="1:18" x14ac:dyDescent="0.25">
      <c r="A12" s="5" t="s">
        <v>10</v>
      </c>
      <c r="B12" s="8">
        <v>460</v>
      </c>
      <c r="C12" s="8">
        <v>272</v>
      </c>
      <c r="D12" s="8">
        <v>537</v>
      </c>
      <c r="E12" s="8">
        <v>473</v>
      </c>
      <c r="F12" s="8">
        <v>565</v>
      </c>
      <c r="G12" s="8">
        <v>625</v>
      </c>
      <c r="H12" s="8"/>
      <c r="I12" s="8"/>
      <c r="J12" s="8"/>
      <c r="K12" s="8"/>
      <c r="L12" s="8"/>
      <c r="M12" s="8"/>
      <c r="N12" s="8"/>
      <c r="O12" s="9">
        <f>SUM(B12:F12)</f>
        <v>2307</v>
      </c>
      <c r="P12" s="9">
        <f>O12/6</f>
        <v>384.5</v>
      </c>
      <c r="Q12" s="9">
        <f>SUM(B12:N12)</f>
        <v>2932</v>
      </c>
      <c r="R12" s="9">
        <f t="shared" si="1"/>
        <v>244.33333333333334</v>
      </c>
    </row>
    <row r="13" spans="1:18" x14ac:dyDescent="0.25">
      <c r="A13" s="5" t="s">
        <v>11</v>
      </c>
      <c r="B13" s="8">
        <v>7</v>
      </c>
      <c r="C13" s="8">
        <v>7</v>
      </c>
      <c r="D13" s="8">
        <v>6</v>
      </c>
      <c r="E13" s="8">
        <v>5</v>
      </c>
      <c r="F13" s="8">
        <v>40</v>
      </c>
      <c r="G13" s="8">
        <v>69</v>
      </c>
      <c r="H13" s="8"/>
      <c r="I13" s="8"/>
      <c r="J13" s="8"/>
      <c r="K13" s="8"/>
      <c r="L13" s="8"/>
      <c r="M13" s="8"/>
      <c r="N13" s="8"/>
      <c r="O13" s="9">
        <f>SUM(B13:F13)</f>
        <v>65</v>
      </c>
      <c r="P13" s="9">
        <f>O13/6</f>
        <v>10.833333333333334</v>
      </c>
      <c r="Q13" s="9">
        <f>SUM(B13:N13)</f>
        <v>134</v>
      </c>
      <c r="R13" s="9">
        <f t="shared" si="1"/>
        <v>11.166666666666666</v>
      </c>
    </row>
    <row r="14" spans="1:18" x14ac:dyDescent="0.25">
      <c r="A14" s="5" t="s">
        <v>12</v>
      </c>
      <c r="B14" s="8">
        <v>0</v>
      </c>
      <c r="C14" s="8">
        <v>0</v>
      </c>
      <c r="D14" s="8">
        <v>0</v>
      </c>
      <c r="E14" s="8">
        <v>1</v>
      </c>
      <c r="F14" s="8">
        <v>2</v>
      </c>
      <c r="G14" s="8">
        <v>2</v>
      </c>
      <c r="H14" s="8"/>
      <c r="I14" s="8"/>
      <c r="J14" s="8"/>
      <c r="K14" s="8"/>
      <c r="L14" s="8"/>
      <c r="M14" s="8"/>
      <c r="N14" s="8"/>
      <c r="O14" s="9">
        <f>SUM(B14:F14)</f>
        <v>3</v>
      </c>
      <c r="P14" s="9">
        <f>O14/6</f>
        <v>0.5</v>
      </c>
      <c r="Q14" s="9">
        <f>SUM(B14:N14)</f>
        <v>5</v>
      </c>
      <c r="R14" s="9">
        <f t="shared" si="1"/>
        <v>0.41666666666666669</v>
      </c>
    </row>
    <row r="15" spans="1:18" x14ac:dyDescent="0.25">
      <c r="A15" s="5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  <c r="P15" s="9"/>
      <c r="Q15" s="9"/>
      <c r="R15" s="9"/>
    </row>
    <row r="16" spans="1:18" x14ac:dyDescent="0.25">
      <c r="A16" s="5" t="s">
        <v>13</v>
      </c>
      <c r="B16" s="8">
        <v>57</v>
      </c>
      <c r="C16" s="8">
        <v>37</v>
      </c>
      <c r="D16" s="8">
        <v>16</v>
      </c>
      <c r="E16" s="8">
        <v>18</v>
      </c>
      <c r="F16" s="8">
        <v>22</v>
      </c>
      <c r="G16" s="8">
        <v>26</v>
      </c>
      <c r="H16" s="8"/>
      <c r="I16" s="8"/>
      <c r="J16" s="8"/>
      <c r="K16" s="8"/>
      <c r="L16" s="8"/>
      <c r="M16" s="8"/>
      <c r="N16" s="8"/>
      <c r="O16" s="9">
        <f>SUM(B16:F16)</f>
        <v>150</v>
      </c>
      <c r="P16" s="9">
        <f>O16/6</f>
        <v>25</v>
      </c>
      <c r="Q16" s="9">
        <f>SUM(B16:N16)</f>
        <v>176</v>
      </c>
      <c r="R16" s="9">
        <f>Q16/12</f>
        <v>14.666666666666666</v>
      </c>
    </row>
    <row r="17" spans="1:18" x14ac:dyDescent="0.25">
      <c r="A17" s="5" t="s">
        <v>14</v>
      </c>
      <c r="B17" s="8">
        <v>10</v>
      </c>
      <c r="C17" s="8">
        <v>8</v>
      </c>
      <c r="D17" s="8">
        <v>5</v>
      </c>
      <c r="E17" s="8">
        <v>2</v>
      </c>
      <c r="F17" s="8">
        <v>1</v>
      </c>
      <c r="G17" s="8">
        <v>4</v>
      </c>
      <c r="H17" s="8"/>
      <c r="I17" s="8"/>
      <c r="J17" s="8"/>
      <c r="K17" s="8"/>
      <c r="L17" s="8"/>
      <c r="M17" s="8"/>
      <c r="N17" s="8"/>
      <c r="O17" s="9">
        <f>SUM(B17:F17)</f>
        <v>26</v>
      </c>
      <c r="P17" s="9">
        <f>O17/6</f>
        <v>4.333333333333333</v>
      </c>
      <c r="Q17" s="9">
        <f>SUM(B17:N17)</f>
        <v>30</v>
      </c>
      <c r="R17" s="9">
        <f>Q17/12</f>
        <v>2.5</v>
      </c>
    </row>
    <row r="18" spans="1:18" x14ac:dyDescent="0.25">
      <c r="A18" s="5" t="s">
        <v>15</v>
      </c>
      <c r="B18" s="8">
        <v>3</v>
      </c>
      <c r="C18" s="8">
        <v>2</v>
      </c>
      <c r="D18" s="8">
        <v>3</v>
      </c>
      <c r="E18" s="8">
        <v>2</v>
      </c>
      <c r="F18" s="8">
        <v>0</v>
      </c>
      <c r="G18" s="8">
        <v>4</v>
      </c>
      <c r="H18" s="8"/>
      <c r="I18" s="8"/>
      <c r="J18" s="8"/>
      <c r="K18" s="8"/>
      <c r="L18" s="8"/>
      <c r="M18" s="8"/>
      <c r="N18" s="8"/>
      <c r="O18" s="9">
        <f>SUM(B18:F18)</f>
        <v>10</v>
      </c>
      <c r="P18" s="9">
        <f>O18/6</f>
        <v>1.6666666666666667</v>
      </c>
      <c r="Q18" s="9">
        <f>SUM(B18:N18)</f>
        <v>14</v>
      </c>
      <c r="R18" s="9">
        <f>Q18/12</f>
        <v>1.1666666666666667</v>
      </c>
    </row>
    <row r="19" spans="1:18" x14ac:dyDescent="0.25">
      <c r="A19" s="5" t="s">
        <v>16</v>
      </c>
      <c r="B19" s="8">
        <v>8</v>
      </c>
      <c r="C19" s="8">
        <v>1</v>
      </c>
      <c r="D19" s="8">
        <v>2</v>
      </c>
      <c r="E19" s="8">
        <v>1</v>
      </c>
      <c r="F19" s="8">
        <v>0</v>
      </c>
      <c r="G19" s="8">
        <v>2</v>
      </c>
      <c r="H19" s="8"/>
      <c r="I19" s="8"/>
      <c r="J19" s="8"/>
      <c r="K19" s="8"/>
      <c r="L19" s="8"/>
      <c r="M19" s="8"/>
      <c r="N19" s="8"/>
      <c r="O19" s="9">
        <f>SUM(B19:F19)</f>
        <v>12</v>
      </c>
      <c r="P19" s="9">
        <f>O19/6</f>
        <v>2</v>
      </c>
      <c r="Q19" s="9">
        <f>SUM(B19:N19)</f>
        <v>14</v>
      </c>
      <c r="R19" s="9">
        <f>Q19/12</f>
        <v>1.1666666666666667</v>
      </c>
    </row>
    <row r="20" spans="1:18" x14ac:dyDescent="0.25">
      <c r="A20" s="5" t="s">
        <v>17</v>
      </c>
      <c r="B20" s="8">
        <v>5</v>
      </c>
      <c r="C20" s="8">
        <v>3</v>
      </c>
      <c r="D20" s="8">
        <v>0</v>
      </c>
      <c r="E20" s="8">
        <v>0</v>
      </c>
      <c r="F20" s="8">
        <v>1</v>
      </c>
      <c r="G20" s="8">
        <v>1</v>
      </c>
      <c r="H20" s="8"/>
      <c r="I20" s="8"/>
      <c r="J20" s="8"/>
      <c r="K20" s="8"/>
      <c r="L20" s="8"/>
      <c r="M20" s="8"/>
      <c r="N20" s="8"/>
      <c r="O20" s="9">
        <f>SUM(B20:F20)</f>
        <v>9</v>
      </c>
      <c r="P20" s="9">
        <f>O20/6</f>
        <v>1.5</v>
      </c>
      <c r="Q20" s="9">
        <f>SUM(B20:N20)</f>
        <v>10</v>
      </c>
      <c r="R20" s="9">
        <f>Q20/12</f>
        <v>0.83333333333333337</v>
      </c>
    </row>
  </sheetData>
  <mergeCells count="1">
    <mergeCell ref="A1:R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Numbers</vt:lpstr>
      <vt:lpstr>Tickets Opened</vt:lpstr>
      <vt:lpstr>Tickets Closed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Hess</dc:creator>
  <cp:lastModifiedBy>Justin Hess</cp:lastModifiedBy>
  <dcterms:created xsi:type="dcterms:W3CDTF">2018-10-22T15:20:52Z</dcterms:created>
  <dcterms:modified xsi:type="dcterms:W3CDTF">2018-10-29T23:07:49Z</dcterms:modified>
</cp:coreProperties>
</file>